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275" windowHeight="6150" activeTab="0"/>
  </bookViews>
  <sheets>
    <sheet name="Main Page" sheetId="1" r:id="rId1"/>
    <sheet name="Mass Calculations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<sst xmlns="http://schemas.openxmlformats.org/spreadsheetml/2006/main" count="59" uniqueCount="57">
  <si>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Part</t>
  </si>
  <si>
    <t>Engine</t>
  </si>
  <si>
    <t>Person</t>
  </si>
  <si>
    <t>Front Tire</t>
  </si>
  <si>
    <t>Seat Top</t>
  </si>
  <si>
    <t>Seat Bottom</t>
  </si>
  <si>
    <t>Tube1</t>
  </si>
  <si>
    <t>Tube 2</t>
  </si>
  <si>
    <t>Tube 3</t>
  </si>
  <si>
    <t>Tube 4</t>
  </si>
  <si>
    <t>Tube 5</t>
  </si>
  <si>
    <t>Tube 6</t>
  </si>
  <si>
    <t>Tube 7</t>
  </si>
  <si>
    <t>Tube 8</t>
  </si>
  <si>
    <t>Tube 9</t>
  </si>
  <si>
    <t>Tube 10</t>
  </si>
  <si>
    <t>Wieght Component</t>
  </si>
  <si>
    <t>Position (individual CGs) From Rear Tire</t>
  </si>
  <si>
    <t>Sign (In front of Tire -1)</t>
  </si>
  <si>
    <t>Rear Tire</t>
  </si>
  <si>
    <t>Tubing Calculations</t>
  </si>
  <si>
    <t>Area 1</t>
  </si>
  <si>
    <t>Area 2</t>
  </si>
  <si>
    <t>Thickness</t>
  </si>
  <si>
    <t>Side</t>
  </si>
  <si>
    <t>Total Area</t>
  </si>
  <si>
    <t>Volume/Inch</t>
  </si>
  <si>
    <t>Cubic/in</t>
  </si>
  <si>
    <t>Weight/in</t>
  </si>
  <si>
    <t>lb/in</t>
  </si>
  <si>
    <t>Factor</t>
  </si>
  <si>
    <t>Length</t>
  </si>
  <si>
    <t>total Weight</t>
  </si>
  <si>
    <t>Weight Frame</t>
  </si>
  <si>
    <t>Moment</t>
  </si>
  <si>
    <t>Stearing Wheel</t>
  </si>
  <si>
    <t>Pedals</t>
  </si>
  <si>
    <t>multiplier</t>
  </si>
  <si>
    <t>Muffler</t>
  </si>
  <si>
    <t>Weight</t>
  </si>
  <si>
    <t>Position</t>
  </si>
  <si>
    <t>Sign</t>
  </si>
  <si>
    <t>Tube seat</t>
  </si>
  <si>
    <t>Tube Stearing</t>
  </si>
  <si>
    <t>Tube Front</t>
  </si>
  <si>
    <t>Tube Front Axel</t>
  </si>
  <si>
    <t>Stearing Shaft</t>
  </si>
  <si>
    <t>Tube Str Sup</t>
  </si>
  <si>
    <t>Percent</t>
  </si>
  <si>
    <t>Ffront (lbs)</t>
  </si>
  <si>
    <t>Fback (lbs)</t>
  </si>
  <si>
    <t>Motor Plate</t>
  </si>
  <si>
    <t>Bottom Plate</t>
  </si>
  <si>
    <t xml:space="preserve">This information on the spreadsheet is the property of Gamble Industries and the GoKartGuru.com.  </t>
  </si>
  <si>
    <t>Any duplication of this product is strictly forbidden.  This product is copyrighted by Gamble Industries LLC 2008-2009</t>
  </si>
  <si>
    <t>Center of Gravity Calculation Spreadsheet</t>
  </si>
  <si>
    <t>Go Kart Guru.com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</si>
</sst>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2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9" fontId="6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314325</xdr:colOff>
      <xdr:row>5</xdr:row>
      <xdr:rowOff>57150</xdr:rowOff>
    </xdr:from>
    <xdr:to>
      <xdr:col>15</xdr:col>
      <xdr:colOff>495300</xdr:colOff>
      <xdr:row>24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2028825"/>
          <a:ext cx="444817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47</xdr:row>
      <xdr:rowOff>114300</xdr:rowOff>
    </xdr:from>
    <xdr:to>
      <xdr:col>16</xdr:col>
      <xdr:colOff>304800</xdr:colOff>
      <xdr:row>99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9629775"/>
          <a:ext cx="11344275" cy="835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14</xdr:col>
      <xdr:colOff>190500</xdr:colOff>
      <xdr:row>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0"/>
          <a:ext cx="10182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6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3.8515625" style="0" customWidth="1"/>
    <col min="2" max="2" width="18.00390625" style="0" customWidth="1"/>
    <col min="3" max="3" width="10.7109375" style="0" customWidth="1"/>
    <col min="4" max="4" width="12.7109375" style="0" customWidth="1"/>
    <col min="5" max="5" width="12.421875" style="0" customWidth="1"/>
  </cols>
  <sheetData>
    <row r="1" ht="38.25" customHeight="1"/>
    <row r="2" ht="38.25" customHeight="1"/>
    <row r="3" ht="38.25" customHeight="1"/>
    <row r="4" ht="20.25">
      <c r="A4" s="6" t="s">
        <v>55</v>
      </c>
    </row>
    <row r="5" ht="20.25" customHeight="1">
      <c r="A5" s="7" t="s">
        <v>56</v>
      </c>
    </row>
    <row r="6" spans="1:6" ht="56.25" customHeight="1">
      <c r="A6" t="s">
        <v>0</v>
      </c>
      <c r="C6" s="1" t="s">
        <v>16</v>
      </c>
      <c r="D6" s="1" t="s">
        <v>17</v>
      </c>
      <c r="E6" s="1" t="s">
        <v>18</v>
      </c>
      <c r="F6" s="1" t="s">
        <v>34</v>
      </c>
    </row>
    <row r="8" spans="1:6" ht="12.75">
      <c r="A8" t="s">
        <v>1</v>
      </c>
      <c r="C8">
        <v>40</v>
      </c>
      <c r="D8">
        <v>8.5</v>
      </c>
      <c r="E8">
        <v>1</v>
      </c>
      <c r="F8">
        <f>+C8*D8*E8</f>
        <v>340</v>
      </c>
    </row>
    <row r="9" spans="1:6" ht="12.75">
      <c r="A9" t="s">
        <v>2</v>
      </c>
      <c r="C9">
        <v>165</v>
      </c>
      <c r="D9">
        <v>25</v>
      </c>
      <c r="E9">
        <v>1</v>
      </c>
      <c r="F9">
        <f aca="true" t="shared" si="0" ref="F9:F37">+C9*D9*E9</f>
        <v>4125</v>
      </c>
    </row>
    <row r="10" spans="1:6" ht="12.75">
      <c r="A10" t="s">
        <v>3</v>
      </c>
      <c r="C10">
        <v>40</v>
      </c>
      <c r="D10">
        <v>46</v>
      </c>
      <c r="E10">
        <v>1</v>
      </c>
      <c r="F10">
        <f t="shared" si="0"/>
        <v>1840</v>
      </c>
    </row>
    <row r="11" spans="1:6" ht="12.75">
      <c r="A11" t="s">
        <v>19</v>
      </c>
      <c r="C11">
        <v>40</v>
      </c>
      <c r="D11">
        <v>0</v>
      </c>
      <c r="E11">
        <v>0</v>
      </c>
      <c r="F11">
        <f t="shared" si="0"/>
        <v>0</v>
      </c>
    </row>
    <row r="12" spans="1:6" ht="12.75">
      <c r="A12" t="s">
        <v>4</v>
      </c>
      <c r="C12">
        <v>10</v>
      </c>
      <c r="D12">
        <v>13.1</v>
      </c>
      <c r="E12">
        <v>1</v>
      </c>
      <c r="F12">
        <f t="shared" si="0"/>
        <v>131</v>
      </c>
    </row>
    <row r="13" spans="1:6" ht="12.75">
      <c r="A13" t="s">
        <v>5</v>
      </c>
      <c r="C13">
        <v>10</v>
      </c>
      <c r="D13">
        <v>29.5</v>
      </c>
      <c r="E13">
        <v>1</v>
      </c>
      <c r="F13">
        <f t="shared" si="0"/>
        <v>295</v>
      </c>
    </row>
    <row r="14" spans="1:6" ht="12.75">
      <c r="A14" t="s">
        <v>35</v>
      </c>
      <c r="C14">
        <v>3</v>
      </c>
      <c r="D14">
        <v>38</v>
      </c>
      <c r="E14">
        <v>1</v>
      </c>
      <c r="F14">
        <f t="shared" si="0"/>
        <v>114</v>
      </c>
    </row>
    <row r="15" spans="1:6" ht="12.75">
      <c r="A15" t="s">
        <v>51</v>
      </c>
      <c r="C15">
        <f>0.125*25*13*0.286</f>
        <v>11.618749999999999</v>
      </c>
      <c r="D15">
        <v>13</v>
      </c>
      <c r="E15">
        <v>1</v>
      </c>
      <c r="F15">
        <f>+C15*D15*E15</f>
        <v>151.04375</v>
      </c>
    </row>
    <row r="16" spans="1:6" ht="12.75">
      <c r="A16" t="s">
        <v>52</v>
      </c>
      <c r="C16">
        <f>0.03*25*36*0.286</f>
        <v>7.7219999999999995</v>
      </c>
      <c r="D16">
        <v>37</v>
      </c>
      <c r="E16">
        <v>1</v>
      </c>
      <c r="F16">
        <f>+C16*D16*E16</f>
        <v>285.714</v>
      </c>
    </row>
    <row r="17" spans="1:6" ht="12.75">
      <c r="A17" t="s">
        <v>36</v>
      </c>
      <c r="C17">
        <v>3</v>
      </c>
      <c r="D17">
        <v>50</v>
      </c>
      <c r="E17">
        <v>1</v>
      </c>
      <c r="F17">
        <f t="shared" si="0"/>
        <v>150</v>
      </c>
    </row>
    <row r="18" spans="1:6" ht="12.75">
      <c r="A18" t="s">
        <v>38</v>
      </c>
      <c r="C18">
        <v>3</v>
      </c>
      <c r="D18">
        <v>11.7</v>
      </c>
      <c r="E18">
        <v>-1</v>
      </c>
      <c r="F18">
        <f>+C18*D18*E18</f>
        <v>-35.099999999999994</v>
      </c>
    </row>
    <row r="20" spans="1:3" ht="12.75">
      <c r="A20" t="s">
        <v>30</v>
      </c>
      <c r="B20" s="8">
        <f>+'Mass Calculations'!B10</f>
        <v>0.08323629600000002</v>
      </c>
      <c r="C20" t="s">
        <v>29</v>
      </c>
    </row>
    <row r="21" spans="2:7" ht="12.75">
      <c r="B21" t="s">
        <v>31</v>
      </c>
      <c r="C21" t="s">
        <v>39</v>
      </c>
      <c r="D21" t="s">
        <v>40</v>
      </c>
      <c r="E21" t="s">
        <v>41</v>
      </c>
      <c r="F21" t="s">
        <v>34</v>
      </c>
      <c r="G21" t="s">
        <v>37</v>
      </c>
    </row>
    <row r="22" spans="1:7" ht="12.75">
      <c r="A22" t="s">
        <v>6</v>
      </c>
      <c r="B22">
        <v>6.2</v>
      </c>
      <c r="C22" s="2">
        <f aca="true" t="shared" si="1" ref="C22:C37">+B$20*B22*G22</f>
        <v>1.0321300704000003</v>
      </c>
      <c r="D22">
        <v>60.896</v>
      </c>
      <c r="E22">
        <v>1</v>
      </c>
      <c r="F22">
        <f t="shared" si="0"/>
        <v>62.85259276707842</v>
      </c>
      <c r="G22">
        <v>2</v>
      </c>
    </row>
    <row r="23" spans="1:7" ht="12.75">
      <c r="A23" t="s">
        <v>7</v>
      </c>
      <c r="B23">
        <v>58.912</v>
      </c>
      <c r="C23" s="2">
        <f t="shared" si="1"/>
        <v>9.807233339904002</v>
      </c>
      <c r="D23">
        <v>29.31</v>
      </c>
      <c r="E23">
        <v>1</v>
      </c>
      <c r="F23">
        <f t="shared" si="0"/>
        <v>287.45000919258626</v>
      </c>
      <c r="G23">
        <v>2</v>
      </c>
    </row>
    <row r="24" spans="1:7" ht="12.75">
      <c r="A24" t="s">
        <v>8</v>
      </c>
      <c r="B24">
        <v>10.5</v>
      </c>
      <c r="C24" s="2">
        <f t="shared" si="1"/>
        <v>1.7479622160000003</v>
      </c>
      <c r="D24">
        <v>5.117</v>
      </c>
      <c r="E24">
        <v>-1</v>
      </c>
      <c r="F24">
        <f t="shared" si="0"/>
        <v>-8.944322659272002</v>
      </c>
      <c r="G24">
        <v>2</v>
      </c>
    </row>
    <row r="25" spans="1:7" ht="12.75">
      <c r="A25" t="s">
        <v>9</v>
      </c>
      <c r="B25">
        <v>7.502</v>
      </c>
      <c r="C25" s="2">
        <f t="shared" si="1"/>
        <v>1.2488773851840003</v>
      </c>
      <c r="D25">
        <v>11.7</v>
      </c>
      <c r="E25">
        <v>-1</v>
      </c>
      <c r="F25">
        <f t="shared" si="0"/>
        <v>-14.611865406652802</v>
      </c>
      <c r="G25">
        <v>2</v>
      </c>
    </row>
    <row r="26" spans="1:7" ht="12.75">
      <c r="A26" t="s">
        <v>10</v>
      </c>
      <c r="B26">
        <v>25.5</v>
      </c>
      <c r="C26" s="2">
        <f t="shared" si="1"/>
        <v>4.245051096000001</v>
      </c>
      <c r="D26">
        <v>0.789</v>
      </c>
      <c r="E26">
        <v>-1</v>
      </c>
      <c r="F26">
        <f t="shared" si="0"/>
        <v>-3.349345314744001</v>
      </c>
      <c r="G26">
        <v>2</v>
      </c>
    </row>
    <row r="27" spans="1:7" ht="12.75">
      <c r="A27" t="s">
        <v>11</v>
      </c>
      <c r="B27">
        <v>17</v>
      </c>
      <c r="C27" s="2">
        <f t="shared" si="1"/>
        <v>1.4150170320000002</v>
      </c>
      <c r="D27">
        <v>8.453</v>
      </c>
      <c r="E27">
        <v>1</v>
      </c>
      <c r="F27">
        <f t="shared" si="0"/>
        <v>11.961138971496</v>
      </c>
      <c r="G27">
        <v>1</v>
      </c>
    </row>
    <row r="28" spans="1:7" ht="12.75">
      <c r="A28" t="s">
        <v>12</v>
      </c>
      <c r="B28">
        <v>12.25</v>
      </c>
      <c r="C28" s="2">
        <f t="shared" si="1"/>
        <v>1.0196446260000003</v>
      </c>
      <c r="D28">
        <v>4.68</v>
      </c>
      <c r="E28">
        <v>1</v>
      </c>
      <c r="F28">
        <f t="shared" si="0"/>
        <v>4.771936849680001</v>
      </c>
      <c r="G28">
        <v>1</v>
      </c>
    </row>
    <row r="29" spans="1:7" ht="12.75">
      <c r="A29" t="s">
        <v>13</v>
      </c>
      <c r="B29">
        <v>52.75</v>
      </c>
      <c r="C29" s="2">
        <f t="shared" si="1"/>
        <v>8.781429228000002</v>
      </c>
      <c r="D29">
        <v>37.35</v>
      </c>
      <c r="E29">
        <v>1</v>
      </c>
      <c r="F29">
        <f t="shared" si="0"/>
        <v>327.9863816658001</v>
      </c>
      <c r="G29">
        <v>2</v>
      </c>
    </row>
    <row r="30" spans="1:7" ht="12.75">
      <c r="A30" t="s">
        <v>14</v>
      </c>
      <c r="B30">
        <v>20</v>
      </c>
      <c r="C30" s="2">
        <f t="shared" si="1"/>
        <v>1.6647259200000004</v>
      </c>
      <c r="D30">
        <v>12</v>
      </c>
      <c r="E30">
        <v>1</v>
      </c>
      <c r="F30">
        <f t="shared" si="0"/>
        <v>19.976711040000005</v>
      </c>
      <c r="G30">
        <v>1</v>
      </c>
    </row>
    <row r="31" spans="1:7" ht="12.75">
      <c r="A31" t="s">
        <v>15</v>
      </c>
      <c r="B31">
        <v>17</v>
      </c>
      <c r="C31" s="2">
        <f t="shared" si="1"/>
        <v>1.4150170320000002</v>
      </c>
      <c r="D31">
        <v>8.453</v>
      </c>
      <c r="E31">
        <v>1</v>
      </c>
      <c r="F31">
        <f t="shared" si="0"/>
        <v>11.961138971496</v>
      </c>
      <c r="G31">
        <v>1</v>
      </c>
    </row>
    <row r="32" spans="1:7" ht="12.75">
      <c r="A32" t="s">
        <v>42</v>
      </c>
      <c r="B32">
        <v>20</v>
      </c>
      <c r="C32" s="2">
        <f t="shared" si="1"/>
        <v>1.6647259200000004</v>
      </c>
      <c r="D32">
        <v>17.6</v>
      </c>
      <c r="E32">
        <v>1</v>
      </c>
      <c r="F32">
        <f t="shared" si="0"/>
        <v>29.299176192000008</v>
      </c>
      <c r="G32">
        <v>1</v>
      </c>
    </row>
    <row r="33" spans="1:7" ht="12.75">
      <c r="A33" t="s">
        <v>43</v>
      </c>
      <c r="B33">
        <v>20</v>
      </c>
      <c r="C33" s="2">
        <f t="shared" si="1"/>
        <v>1.6647259200000004</v>
      </c>
      <c r="D33">
        <v>38</v>
      </c>
      <c r="E33">
        <v>1</v>
      </c>
      <c r="F33">
        <f t="shared" si="0"/>
        <v>63.25958496000001</v>
      </c>
      <c r="G33">
        <v>1</v>
      </c>
    </row>
    <row r="34" spans="1:7" ht="12.75">
      <c r="A34" t="s">
        <v>47</v>
      </c>
      <c r="B34">
        <v>14.1</v>
      </c>
      <c r="C34" s="2">
        <f t="shared" si="1"/>
        <v>1.1736317736000001</v>
      </c>
      <c r="D34">
        <v>39</v>
      </c>
      <c r="E34">
        <v>1</v>
      </c>
      <c r="F34">
        <f>+C34*D34*E34</f>
        <v>45.77163917040001</v>
      </c>
      <c r="G34">
        <v>1</v>
      </c>
    </row>
    <row r="35" spans="1:7" ht="12.75">
      <c r="A35" t="s">
        <v>44</v>
      </c>
      <c r="B35">
        <v>20</v>
      </c>
      <c r="C35" s="2">
        <f t="shared" si="1"/>
        <v>1.6647259200000004</v>
      </c>
      <c r="D35">
        <v>62</v>
      </c>
      <c r="E35">
        <v>1</v>
      </c>
      <c r="F35">
        <f t="shared" si="0"/>
        <v>103.21300704000002</v>
      </c>
      <c r="G35">
        <v>1</v>
      </c>
    </row>
    <row r="36" spans="1:7" ht="12.75">
      <c r="A36" t="s">
        <v>45</v>
      </c>
      <c r="B36">
        <v>29.94</v>
      </c>
      <c r="C36" s="2">
        <f t="shared" si="1"/>
        <v>2.4920947022400006</v>
      </c>
      <c r="D36">
        <v>46</v>
      </c>
      <c r="E36">
        <v>1</v>
      </c>
      <c r="F36">
        <f t="shared" si="0"/>
        <v>114.63635630304003</v>
      </c>
      <c r="G36">
        <v>1</v>
      </c>
    </row>
    <row r="37" spans="1:7" ht="12.75">
      <c r="A37" t="s">
        <v>46</v>
      </c>
      <c r="B37">
        <v>15.8</v>
      </c>
      <c r="C37" s="2">
        <f t="shared" si="1"/>
        <v>1.3151334768000003</v>
      </c>
      <c r="D37">
        <v>43.3</v>
      </c>
      <c r="E37">
        <v>1</v>
      </c>
      <c r="F37">
        <f t="shared" si="0"/>
        <v>56.94527954544001</v>
      </c>
      <c r="G37">
        <v>1</v>
      </c>
    </row>
    <row r="39" spans="2:6" ht="12.75">
      <c r="B39" t="s">
        <v>32</v>
      </c>
      <c r="C39">
        <f>+SUM(C8:C37)</f>
        <v>375.69287565812806</v>
      </c>
      <c r="F39">
        <f>+SUM(F8:F37)</f>
        <v>8509.837169288348</v>
      </c>
    </row>
    <row r="40" spans="2:3" ht="12.75">
      <c r="B40" t="s">
        <v>33</v>
      </c>
      <c r="C40">
        <f>+C39-C9</f>
        <v>210.69287565812806</v>
      </c>
    </row>
    <row r="41" ht="12.75">
      <c r="D41" t="s">
        <v>48</v>
      </c>
    </row>
    <row r="42" spans="2:4" ht="20.25">
      <c r="B42" s="3" t="s">
        <v>49</v>
      </c>
      <c r="C42" s="5">
        <f>+F39/D10</f>
        <v>184.99646020192063</v>
      </c>
      <c r="D42" s="4">
        <f>+C42/C$39</f>
        <v>0.49241407593329817</v>
      </c>
    </row>
    <row r="43" spans="2:4" ht="20.25">
      <c r="B43" s="3" t="s">
        <v>50</v>
      </c>
      <c r="C43" s="5">
        <f>+C39-C42</f>
        <v>190.69641545620743</v>
      </c>
      <c r="D43" s="4">
        <f>+C43/C$39</f>
        <v>0.5075859240667018</v>
      </c>
    </row>
    <row r="45" ht="12.75">
      <c r="A45" t="s">
        <v>53</v>
      </c>
    </row>
    <row r="46" ht="12.75">
      <c r="A46" t="s">
        <v>54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0"/>
  <sheetViews>
    <sheetView workbookViewId="0" topLeftCell="A1">
      <selection activeCell="B8" sqref="B8"/>
    </sheetView>
  </sheetViews>
  <sheetFormatPr defaultColWidth="9.140625" defaultRowHeight="12.75"/>
  <cols>
    <col min="1" max="1" width="11.28125" style="0" customWidth="1"/>
  </cols>
  <sheetData>
    <row r="3" ht="12.75">
      <c r="A3" t="s">
        <v>20</v>
      </c>
    </row>
    <row r="4" spans="1:2" ht="12.75">
      <c r="A4" t="s">
        <v>23</v>
      </c>
      <c r="B4">
        <v>0.079</v>
      </c>
    </row>
    <row r="5" spans="1:2" ht="12.75">
      <c r="A5" t="s">
        <v>24</v>
      </c>
      <c r="B5">
        <v>1</v>
      </c>
    </row>
    <row r="6" spans="1:2" ht="12.75">
      <c r="A6" t="s">
        <v>21</v>
      </c>
      <c r="B6">
        <f>+B5^2</f>
        <v>1</v>
      </c>
    </row>
    <row r="7" spans="1:2" ht="12.75">
      <c r="A7" t="s">
        <v>22</v>
      </c>
      <c r="B7">
        <f>+(B5-(B4*2))^2</f>
        <v>0.7089639999999999</v>
      </c>
    </row>
    <row r="8" spans="1:2" ht="12.75">
      <c r="A8" t="s">
        <v>25</v>
      </c>
      <c r="B8">
        <f>+B6-B7</f>
        <v>0.2910360000000001</v>
      </c>
    </row>
    <row r="9" spans="1:3" ht="12.75">
      <c r="A9" t="s">
        <v>26</v>
      </c>
      <c r="B9">
        <f>+B8*1</f>
        <v>0.2910360000000001</v>
      </c>
      <c r="C9" t="s">
        <v>27</v>
      </c>
    </row>
    <row r="10" spans="1:3" ht="12.75">
      <c r="A10" t="s">
        <v>28</v>
      </c>
      <c r="B10">
        <f>+B9*0.286</f>
        <v>0.08323629600000002</v>
      </c>
      <c r="C10" t="s">
        <v>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Gamble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Gamble</dc:creator>
  <cp:keywords/>
  <dc:description/>
  <cp:lastModifiedBy>Robert Gamble</cp:lastModifiedBy>
  <dcterms:created xsi:type="dcterms:W3CDTF">2008-01-21T23:39:28Z</dcterms:created>
  <dcterms:modified xsi:type="dcterms:W3CDTF">2009-08-22T01:14:41Z</dcterms:modified>
  <cp:category/>
  <cp:version/>
  <cp:contentType/>
  <cp:contentStatus/>
</cp:coreProperties>
</file>